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 Graba\OneDrive - GECT GO EZTS GO\LAURA\AMMINISTRAZIONE TRASPARENTE\ANNO 2017\"/>
    </mc:Choice>
  </mc:AlternateContent>
  <xr:revisionPtr revIDLastSave="519" documentId="6_{8A1402AC-0EF2-4C81-AA4B-3495274ED03B}" xr6:coauthVersionLast="43" xr6:coauthVersionMax="43" xr10:uidLastSave="{045EEA77-9E65-4E90-AACA-5E54131F9D7A}"/>
  <bookViews>
    <workbookView xWindow="-120" yWindow="-120" windowWidth="21840" windowHeight="13140" xr2:uid="{477292B3-9874-4339-B240-AC072EAC2053}"/>
  </bookViews>
  <sheets>
    <sheet name="bilancio" sheetId="1" r:id="rId1"/>
    <sheet name="Foglio3" sheetId="3" r:id="rId2"/>
  </sheets>
  <definedNames>
    <definedName name="_Hlk511459087" localSheetId="0">bilancio!$A$15</definedName>
    <definedName name="_Hlk511459118" localSheetId="0">bilancio!$A$16</definedName>
    <definedName name="_Hlk511459220" localSheetId="0">bilancio!$A$7</definedName>
    <definedName name="_Hlk511460334" localSheetId="0">bilancio!$A$20</definedName>
    <definedName name="_xlnm.Print_Area" localSheetId="0">bilancio!$A$1:$D$173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8" i="1" l="1"/>
  <c r="C131" i="1" l="1"/>
  <c r="C18" i="1"/>
  <c r="D157" i="1" l="1"/>
  <c r="D163" i="1" s="1"/>
  <c r="D139" i="1"/>
  <c r="D130" i="1"/>
  <c r="D151" i="1" s="1"/>
  <c r="D108" i="1"/>
  <c r="D127" i="1" s="1"/>
  <c r="D102" i="1"/>
  <c r="D58" i="1"/>
  <c r="D62" i="1" s="1"/>
  <c r="C149" i="1"/>
  <c r="C166" i="1"/>
  <c r="C161" i="1"/>
  <c r="C157" i="1"/>
  <c r="C145" i="1"/>
  <c r="C141" i="1"/>
  <c r="C139" i="1" s="1"/>
  <c r="C133" i="1"/>
  <c r="D152" i="1" l="1"/>
  <c r="C163" i="1"/>
  <c r="D165" i="1"/>
  <c r="D167" i="1" s="1"/>
  <c r="C130" i="1" l="1"/>
  <c r="C151" i="1" s="1"/>
  <c r="C122" i="1"/>
  <c r="C113" i="1"/>
  <c r="C117" i="1"/>
  <c r="C109" i="1"/>
  <c r="C98" i="1"/>
  <c r="C89" i="1"/>
  <c r="C90" i="1" s="1"/>
  <c r="C94" i="1"/>
  <c r="C85" i="1"/>
  <c r="C86" i="1" s="1"/>
  <c r="C79" i="1"/>
  <c r="C78" i="1"/>
  <c r="C71" i="1"/>
  <c r="C61" i="1"/>
  <c r="C57" i="1"/>
  <c r="C52" i="1"/>
  <c r="C58" i="1" l="1"/>
  <c r="C108" i="1"/>
  <c r="C82" i="1"/>
  <c r="C127" i="1" l="1"/>
  <c r="C152" i="1" s="1"/>
  <c r="C165" i="1" s="1"/>
  <c r="C167" i="1" s="1"/>
  <c r="C100" i="1"/>
  <c r="C102" i="1" s="1"/>
  <c r="C37" i="1" l="1"/>
  <c r="C30" i="1"/>
  <c r="C38" i="1" l="1"/>
  <c r="C6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Tanja Curto</author>
  </authors>
  <commentList>
    <comment ref="C21" authorId="0" shapeId="0" xr:uid="{4DB852AB-B369-4458-B1EF-AD3516345080}">
      <text>
        <r>
          <rPr>
            <b/>
            <sz val="9"/>
            <color indexed="81"/>
            <rFont val="Tahoma"/>
            <charset val="1"/>
          </rPr>
          <t>Tanja Curto:</t>
        </r>
        <r>
          <rPr>
            <sz val="9"/>
            <color indexed="81"/>
            <rFont val="Tahoma"/>
            <charset val="1"/>
          </rPr>
          <t xml:space="preserve">
- inclusi 20.000€ di costi preparatori
- escluso il 15% costi amm che sono da sommare (crediti per cotrib.sp.amm.)</t>
        </r>
      </text>
    </comment>
  </commentList>
</comments>
</file>

<file path=xl/sharedStrings.xml><?xml version="1.0" encoding="utf-8"?>
<sst xmlns="http://schemas.openxmlformats.org/spreadsheetml/2006/main" count="250" uniqueCount="236">
  <si>
    <t>B) Immobilizzazioni</t>
  </si>
  <si>
    <t>C) Attivo circolante</t>
  </si>
  <si>
    <t>- entro 12 mesi</t>
  </si>
  <si>
    <t>D) Ratei e risconti</t>
  </si>
  <si>
    <t>A) Patrimonio netto</t>
  </si>
  <si>
    <t>C) Trattamento fine rapporto di lavoro subordinato</t>
  </si>
  <si>
    <t>D) Debiti</t>
  </si>
  <si>
    <t>14) Oneri diversi di gestione</t>
  </si>
  <si>
    <t>Il presente bilancio è conforme ai risultati delle scritture contabili.</t>
  </si>
  <si>
    <t xml:space="preserve">    I. Immateriali </t>
  </si>
  <si>
    <t xml:space="preserve">                       (Ammortamenti)</t>
  </si>
  <si>
    <t xml:space="preserve">              Totale II</t>
  </si>
  <si>
    <t xml:space="preserve">        6) Immobilizzazioni in corso:                                                               </t>
  </si>
  <si>
    <t xml:space="preserve">                     (Rettifica di immobilizzazioni immateriali)</t>
  </si>
  <si>
    <t xml:space="preserve">     II. Crediti</t>
  </si>
  <si>
    <t xml:space="preserve">         5) Verso Altri</t>
  </si>
  <si>
    <t xml:space="preserve">                    - entro 12 mesi</t>
  </si>
  <si>
    <t xml:space="preserve">     IV. Disponibilità liquide</t>
  </si>
  <si>
    <t>Totale immobilizzazioni (B)</t>
  </si>
  <si>
    <t>Totale attivo circolante ( C )</t>
  </si>
  <si>
    <t>Totale ratei e risconti attivi (D)</t>
  </si>
  <si>
    <t>TOTALE ATTIVO (B+C+D)</t>
  </si>
  <si>
    <t>STATO PATRIMONIALE PASSIVO</t>
  </si>
  <si>
    <t>Totale patrimonio netto (A)</t>
  </si>
  <si>
    <t xml:space="preserve">           - oltre 12 mesi</t>
  </si>
  <si>
    <t xml:space="preserve">          Totale 7</t>
  </si>
  <si>
    <t xml:space="preserve">   - entro 12 mesi</t>
  </si>
  <si>
    <t xml:space="preserve">          Totale 12</t>
  </si>
  <si>
    <t xml:space="preserve">          Totale 13</t>
  </si>
  <si>
    <t xml:space="preserve">          Totale 14</t>
  </si>
  <si>
    <t>Totale debiti (D)</t>
  </si>
  <si>
    <t>TOTALE PASSIVO E NETTO (A+C+D)</t>
  </si>
  <si>
    <t>CONTO ECONOMICO</t>
  </si>
  <si>
    <t>A. VALORE DELLA PRODUZIONE</t>
  </si>
  <si>
    <t>1. Valore delle vendite e delle prestazioni</t>
  </si>
  <si>
    <t xml:space="preserve">                          Contrib.-Trasf.Comune di Goriz</t>
  </si>
  <si>
    <t>4. Incrementi di Immobilizzazioni per lavori interni</t>
  </si>
  <si>
    <t>TOTALE VALORE DELLA PRODUZIONE (A)</t>
  </si>
  <si>
    <t>B) COSTI DELLA PRODUZIONE</t>
  </si>
  <si>
    <t>TOTALE COSTI DELLA PRODUZIONE (B)</t>
  </si>
  <si>
    <t>DIFF. TRA VALORE E COSTI DELLA PROD. (A-B)</t>
  </si>
  <si>
    <t>C) PROVENTI E ONERI FINANZIARI</t>
  </si>
  <si>
    <t>Totale proventi finanziari</t>
  </si>
  <si>
    <t>Totale oneri finanziari</t>
  </si>
  <si>
    <t>TOTALE PROVENTI E ONERI FINANZIARI ( C )</t>
  </si>
  <si>
    <t>RISULTATO PRIMA DELLE IMPOSTE</t>
  </si>
  <si>
    <t>STATO PATRIMONIALE</t>
  </si>
  <si>
    <t>STATO PATRIMONIALE ATTIVO</t>
  </si>
  <si>
    <t xml:space="preserve">  II. Materiali</t>
  </si>
  <si>
    <t xml:space="preserve">        2) Impianti e macchinari (telef.cell.)</t>
  </si>
  <si>
    <t xml:space="preserve">              f) Credito per contributo sp.certificate Pr.Cyclewalk</t>
  </si>
  <si>
    <t xml:space="preserve">              g) anticipi a fornitori</t>
  </si>
  <si>
    <t xml:space="preserve">            1) Depositi bancari e postali</t>
  </si>
  <si>
    <t xml:space="preserve">            3) Denaro e valori in cassa</t>
  </si>
  <si>
    <t xml:space="preserve">             Totale IV</t>
  </si>
  <si>
    <t xml:space="preserve">          I. Fondo di dotazione</t>
  </si>
  <si>
    <t xml:space="preserve">          IV. Riserve fondo di dotazione</t>
  </si>
  <si>
    <t xml:space="preserve">            Totale 6</t>
  </si>
  <si>
    <t xml:space="preserve">      6) Anticipi ricevuti</t>
  </si>
  <si>
    <t xml:space="preserve">      7) Debiti verso fornitori</t>
  </si>
  <si>
    <t xml:space="preserve">     12) Debiti tributari</t>
  </si>
  <si>
    <t xml:space="preserve">    13) Debiti verso istituti di previdenza e sicurezza sociale</t>
  </si>
  <si>
    <t xml:space="preserve">     14) Altri debiti</t>
  </si>
  <si>
    <t xml:space="preserve">    contributi da Enti </t>
  </si>
  <si>
    <t xml:space="preserve">    Rimborso spese amministrative </t>
  </si>
  <si>
    <t xml:space="preserve">    Rimborso spese anni precedenti</t>
  </si>
  <si>
    <t xml:space="preserve">  7) Servizi</t>
  </si>
  <si>
    <t xml:space="preserve">  8) Per godimento di beni di terzi</t>
  </si>
  <si>
    <t xml:space="preserve">  9) Per il personale</t>
  </si>
  <si>
    <t xml:space="preserve"> 10) Ammortamenti e svalutazioni</t>
  </si>
  <si>
    <t xml:space="preserve">       a) Ammortamento delle immobilizzazioni immateriali</t>
  </si>
  <si>
    <t xml:space="preserve">       b) Ammortamento delle immobilizzazioni materiali</t>
  </si>
  <si>
    <t xml:space="preserve">     16) Altri proventi finanziari:</t>
  </si>
  <si>
    <t xml:space="preserve">             d) proventi diversi dai precedenti</t>
  </si>
  <si>
    <t xml:space="preserve">     17) Interessi e altri oneri finanziari:</t>
  </si>
  <si>
    <t xml:space="preserve">            interessi passivi e oneri finanziari diversi</t>
  </si>
  <si>
    <t xml:space="preserve">      22) Imposte sul reddito dell'esercizio</t>
  </si>
  <si>
    <t xml:space="preserve">          VII. Avanzi/disavanzi anni precedenti</t>
  </si>
  <si>
    <t xml:space="preserve">          IX. Utile/Perdita d'esercizio</t>
  </si>
  <si>
    <t xml:space="preserve">                          Contrib.-Trasf.Mestna Ob.N.Gor</t>
  </si>
  <si>
    <t xml:space="preserve">                          Contrib.-Trasf.Ob.Sempeter-Vrt</t>
  </si>
  <si>
    <t xml:space="preserve">                          rimborso sp.ammin.pr.Cyclewalk</t>
  </si>
  <si>
    <t xml:space="preserve">                     Rimborso spese sostenute anni precedenti Pr.Cyclewalk</t>
  </si>
  <si>
    <t xml:space="preserve">                Incremento di immobilizz.per lavori interni pr.Cyclewalk</t>
  </si>
  <si>
    <t xml:space="preserve">           costi per la realizzazione dell’attività</t>
  </si>
  <si>
    <t xml:space="preserve">           costi promozionali</t>
  </si>
  <si>
    <t xml:space="preserve">           prestazioni professionali amministrative e tecniche</t>
  </si>
  <si>
    <t xml:space="preserve">           costi organi sociali</t>
  </si>
  <si>
    <t xml:space="preserve">           oneri amministrativi</t>
  </si>
  <si>
    <t xml:space="preserve">          a) Salari e stipendi</t>
  </si>
  <si>
    <t xml:space="preserve">          b) Oneri sociali</t>
  </si>
  <si>
    <t xml:space="preserve">          c) Trattamento di fine rapporto</t>
  </si>
  <si>
    <t xml:space="preserve">          e) Altri costi (direttore)</t>
  </si>
  <si>
    <t xml:space="preserve">      23) Risultato dell'esercizio (utile/perdite)</t>
  </si>
  <si>
    <t xml:space="preserve">                - Progetto Cyclewalk </t>
  </si>
  <si>
    <t xml:space="preserve">                - Contributo Progetto Cyclewalk </t>
  </si>
  <si>
    <t>Consuntivo
Bilanca stanja</t>
  </si>
  <si>
    <t>B) Osnovna sredstva</t>
  </si>
  <si>
    <t>I. Neopredmetena</t>
  </si>
  <si>
    <t xml:space="preserve">        4) concessioni, licenze, marchi e diritti simili</t>
  </si>
  <si>
    <t>4) koncesije, licence, blagovne znamke in podobne pravice</t>
  </si>
  <si>
    <t>(Amortizacija)</t>
  </si>
  <si>
    <t>6) Neopredmetena osnovna stredstva v teku</t>
  </si>
  <si>
    <t>- Projekt Cyclewalk</t>
  </si>
  <si>
    <t>(popravek neopredmetenih os. sredstev)</t>
  </si>
  <si>
    <t>- Prispevek Projekt Cyclewalk</t>
  </si>
  <si>
    <t>Skupaj I.</t>
  </si>
  <si>
    <t xml:space="preserve">        Totale I.</t>
  </si>
  <si>
    <t>II. Opredmetena</t>
  </si>
  <si>
    <t>2) Stroji in naprave (mobilni tel.)</t>
  </si>
  <si>
    <t>Skupaj II</t>
  </si>
  <si>
    <t xml:space="preserve">         Totale II.</t>
  </si>
  <si>
    <t>Skupaj osnovna sredstva (B)</t>
  </si>
  <si>
    <t>C) Obratni kapital</t>
  </si>
  <si>
    <t>II. Terjatve</t>
  </si>
  <si>
    <t>5) do drugih</t>
  </si>
  <si>
    <t>- do 12 mesecev</t>
  </si>
  <si>
    <t xml:space="preserve">              c) credito per contrib.sp.amm.pr.Cyclewalk</t>
  </si>
  <si>
    <t>a) terjatev za prispevek adm.str.pr.Cyclewalk</t>
  </si>
  <si>
    <t>a) terjatev za prispevek potrjenih izdatkov pr.Cyclewalk</t>
  </si>
  <si>
    <t>g) predplačila dobaviteljem</t>
  </si>
  <si>
    <t>IV. Likvidna sredstva</t>
  </si>
  <si>
    <t>1) Knjižni denar</t>
  </si>
  <si>
    <t>3) gotovina</t>
  </si>
  <si>
    <t>Skupaj IV</t>
  </si>
  <si>
    <t>Skupaj Obratni kapital ( C )</t>
  </si>
  <si>
    <t>D) Aktivne časovne razmejitve</t>
  </si>
  <si>
    <t>Skupaj aktivne časovne razmejitve (D)</t>
  </si>
  <si>
    <t>SKUPAJ AKTIVA (B+C+D)</t>
  </si>
  <si>
    <t>A) Kapital</t>
  </si>
  <si>
    <t>I. Ustanovitveni sklad</t>
  </si>
  <si>
    <t>IV. Rezerve iz ustanovitnega sklada</t>
  </si>
  <si>
    <t>Skupaj Kapital (A)</t>
  </si>
  <si>
    <t>C) Odpravnine za zaposlene</t>
  </si>
  <si>
    <t>D) Obveznosti</t>
  </si>
  <si>
    <t>6) Prejeta predplačila</t>
  </si>
  <si>
    <t>- nad 12 mesecev</t>
  </si>
  <si>
    <t xml:space="preserve">          acconti su contrib.Co.di Goriza</t>
  </si>
  <si>
    <t>predplačilo pripevek Ob. Gorica</t>
  </si>
  <si>
    <t>Skupaj 6</t>
  </si>
  <si>
    <t>7) Obveznosti do dobaviteljev</t>
  </si>
  <si>
    <t>Skupaj 7</t>
  </si>
  <si>
    <t>12) Davčne obveznosti</t>
  </si>
  <si>
    <t>Skupaj 12</t>
  </si>
  <si>
    <t>13) Obveznosti do institucij socialne varnosti</t>
  </si>
  <si>
    <t>Skupaj 13</t>
  </si>
  <si>
    <t>14) Druge obveznosti</t>
  </si>
  <si>
    <t>Skupaj 14</t>
  </si>
  <si>
    <t>Skupaj obveznosti (D)</t>
  </si>
  <si>
    <t>SKUPAJ PASIVA (A+C+D)</t>
  </si>
  <si>
    <t>IZKAZ POSLOVNEGA IZIDA</t>
  </si>
  <si>
    <t>A. OPERATIVNI PRIHODKI</t>
  </si>
  <si>
    <t>1. Prihodki iz prodaje in storitev</t>
  </si>
  <si>
    <t>prispevki ustanov</t>
  </si>
  <si>
    <t>Prispevek Občina Gorica</t>
  </si>
  <si>
    <t>Prispevek MONG</t>
  </si>
  <si>
    <t>Prispevek Šempeter-Vrt.</t>
  </si>
  <si>
    <t>Povračilo administrativnih stroškov</t>
  </si>
  <si>
    <t>povrač.admin.str.pr.Cyclewalk</t>
  </si>
  <si>
    <t>Povračilo stroškov prejšnjih let</t>
  </si>
  <si>
    <t>povračilo str.pr.let pr.Cyclewalk</t>
  </si>
  <si>
    <t>povečanje os.sred. not.dela pr.Zdravtsvo</t>
  </si>
  <si>
    <t>povečanje os.sred. not.dela pr.Cyclewalk</t>
  </si>
  <si>
    <t>SKUPAJ OPERATIVNI PRIHODKI (A)</t>
  </si>
  <si>
    <t>B) OPERATIVNI STROŠKI</t>
  </si>
  <si>
    <t>7) Storitve</t>
  </si>
  <si>
    <t>operativni stroški za osnovno dejavnost</t>
  </si>
  <si>
    <t>stroški promocije</t>
  </si>
  <si>
    <t xml:space="preserve">strokovno osebje </t>
  </si>
  <si>
    <t>stroški za organe združenja</t>
  </si>
  <si>
    <t>administrativni stroški</t>
  </si>
  <si>
    <t>8) Uporaba tuje lastnine</t>
  </si>
  <si>
    <t>9) Osebje</t>
  </si>
  <si>
    <t>a) Plače</t>
  </si>
  <si>
    <t>b) Izdatki za socialno varnost</t>
  </si>
  <si>
    <t>c) Odpravnina</t>
  </si>
  <si>
    <t>e) Ostali stroški (direktor)</t>
  </si>
  <si>
    <t>10) Amortizacija in razvrednotenje</t>
  </si>
  <si>
    <t>a) Amortizacija neopredmetenih stalnih sredstev</t>
  </si>
  <si>
    <t>b) Amortizacija opredmetenih stalnih sredstev</t>
  </si>
  <si>
    <t>14) Ostali stroški poslovanja</t>
  </si>
  <si>
    <t>SKUPAJ OPERATIVNI STROŠKI</t>
  </si>
  <si>
    <t>C) FINANČNI PRIHODKI IN ODHODKI</t>
  </si>
  <si>
    <t>16) Ostali finančni prihodki</t>
  </si>
  <si>
    <t>d) ostali prihodki</t>
  </si>
  <si>
    <t>Skupaj finančni prihodki</t>
  </si>
  <si>
    <t>17) Obresti in druge finančne obveznosti</t>
  </si>
  <si>
    <t>pasivne obresti in ostale finančne obveznosti</t>
  </si>
  <si>
    <t>Skupaj finančni odhodki</t>
  </si>
  <si>
    <t xml:space="preserve">DOBIČEK PRED OBDAVČITVIJO </t>
  </si>
  <si>
    <t>23) Presežek (primanjkljaj) za leto</t>
  </si>
  <si>
    <t>Ti računovodski izkazi so skladni z rezultati računovodskih evidenc.</t>
  </si>
  <si>
    <t>SKUPAJ FINANČNI PRIHODKI IN ODHODKI ( C )</t>
  </si>
  <si>
    <t>BILANCIO AL
31.12.2017</t>
  </si>
  <si>
    <t>BILANCA STANJA</t>
  </si>
  <si>
    <t xml:space="preserve">       3) Attrezzature industriali e commerciali (computer)</t>
  </si>
  <si>
    <t>3) Industrijska in trgovska oprema (računalniki)</t>
  </si>
  <si>
    <t xml:space="preserve">                - Progetto Salute-Zdravstvo  </t>
  </si>
  <si>
    <t xml:space="preserve">                - Contributo Progetto Salute-Zdravstvo </t>
  </si>
  <si>
    <t xml:space="preserve">              a) credito per contrib.sp.amm.pr.Salute-Zdravstvo</t>
  </si>
  <si>
    <t xml:space="preserve">              d) Credito per contributo sp.certificate Pr.Salute-Zdravstvo</t>
  </si>
  <si>
    <t xml:space="preserve">            acconti su contrib.pr.Salute-Zdravstvo</t>
  </si>
  <si>
    <t xml:space="preserve">                          rimborso sp.ammin.pr.Salute-Zdravstvo</t>
  </si>
  <si>
    <t xml:space="preserve">                     Rimborso spese sostenute anni precedenti Pr.Salute-Zdravstvo</t>
  </si>
  <si>
    <t xml:space="preserve">                Incremento di immobilizz.per lavori interni pr.Salute-Zdravstvo</t>
  </si>
  <si>
    <t>- Projekt Salute-Zdravstvo</t>
  </si>
  <si>
    <t>- Prispevek Projekt Salute-Zdravstvo</t>
  </si>
  <si>
    <t>a) terjatev za prispevek adm.str.pr.Salute-Zdravstvo</t>
  </si>
  <si>
    <t>a) terjatev za prispevek potrjenih izdatkov pr.Salute-Zdravstvo</t>
  </si>
  <si>
    <t>predplačilo za prispevek pr.Salute-Zdravstvo</t>
  </si>
  <si>
    <t>povrač.admin.str.pr.Salute-Zdravstvo</t>
  </si>
  <si>
    <t>povračilo str.pr.let pr.Salute-Zdravstvo</t>
  </si>
  <si>
    <t xml:space="preserve">                - Progetto Isonzo-Soča </t>
  </si>
  <si>
    <t xml:space="preserve">                - Contributo Progetto Isonzo-Soča </t>
  </si>
  <si>
    <t xml:space="preserve">              b) credito per contrib.sp.amm.pr.Isonzo-Soča </t>
  </si>
  <si>
    <t xml:space="preserve">              e) Credito per contributo sp.certificate Pr.Isonzo-Soča</t>
  </si>
  <si>
    <t xml:space="preserve">            acconti su contrib.pr.Isonzo-Soča</t>
  </si>
  <si>
    <t xml:space="preserve">                          rimborso sp.ammin.pr.Isonzo-Soča</t>
  </si>
  <si>
    <t xml:space="preserve">                     Rimborso spese sostenute anni precedenti Pr.Isonzo-Soča</t>
  </si>
  <si>
    <t xml:space="preserve">                Incremento di immobilizz.per lavori interni pr.Isonzo-Soča</t>
  </si>
  <si>
    <t>- Projekt Isonzo-Soča</t>
  </si>
  <si>
    <t>- Prispevek Projekt Isonzo-Soča</t>
  </si>
  <si>
    <t>a) terjatev za prispevek adm.str.pr.Isonzo-Soča</t>
  </si>
  <si>
    <t>a) terjatev za prispevek potrjenih izdatkov pr.Isonzo-Soča</t>
  </si>
  <si>
    <t>predplačilo za prispevek pr.Isonzo-Soča</t>
  </si>
  <si>
    <t>povrač.admin.str.pr.Isonzo-Soča</t>
  </si>
  <si>
    <t>povračilo str.pr.let pr.Isonzo-Soča</t>
  </si>
  <si>
    <t>povečanje os.sred. not.dela pr.Isonzo-Soča</t>
  </si>
  <si>
    <t>BILANCA STANJA - AKTIVA</t>
  </si>
  <si>
    <t>BILANCA STANJA - PASIVA</t>
  </si>
  <si>
    <t>VII. Presežek / primanjkljaj poslovanja prejšnjih poslovnih let</t>
  </si>
  <si>
    <t>IX. Presežek / primanjkljaj  poslovnega leta</t>
  </si>
  <si>
    <t xml:space="preserve">4. Povečanje osnovnih sredstev </t>
  </si>
  <si>
    <t>RAČUNOVODSKI IZKAZI
NA DAN 31. 12. 2017</t>
  </si>
  <si>
    <t>22) Davek od dohodka</t>
  </si>
  <si>
    <t>RAZLIKA MED OP. PRIHODKI IN STROŠKI (A-B)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</si>
</sst>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4" fontId="0" fillId="0" borderId="0" xfId="0" applyNumberFormat="1"/>
    <xf numFmtId="0" fontId="1" fillId="0" borderId="0" xfId="0" applyFont="1"/>
    <xf numFmtId="4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0" fontId="3" fillId="0" borderId="0" xfId="0" applyFont="1" applyBorder="1" applyAlignment="1">
      <alignment vertical="center" wrapText="1"/>
    </xf>
    <xf numFmtId="4" fontId="3" fillId="0" borderId="0" xfId="0" applyNumberFormat="1" applyFont="1" applyFill="1" applyBorder="1" applyAlignment="1">
      <alignment horizontal="right" vertical="center" wrapText="1"/>
    </xf>
    <xf numFmtId="49" fontId="3" fillId="0" borderId="0" xfId="0" applyNumberFormat="1" applyFont="1"/>
    <xf numFmtId="4" fontId="3" fillId="0" borderId="0" xfId="0" applyNumberFormat="1" applyFont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 wrapText="1"/>
    </xf>
    <xf numFmtId="4" fontId="5" fillId="0" borderId="0" xfId="0" applyNumberFormat="1" applyFont="1" applyFill="1" applyBorder="1" applyAlignment="1">
      <alignment horizontal="right" vertical="center" wrapText="1"/>
    </xf>
    <xf numFmtId="49" fontId="1" fillId="0" borderId="0" xfId="0" applyNumberFormat="1" applyFont="1" applyFill="1" applyBorder="1" applyAlignment="1">
      <alignment vertical="center" wrapText="1"/>
    </xf>
    <xf numFmtId="4" fontId="5" fillId="0" borderId="0" xfId="0" applyNumberFormat="1" applyFont="1"/>
    <xf numFmtId="0" fontId="6" fillId="0" borderId="0" xfId="0" applyFont="1"/>
    <xf numFmtId="4" fontId="0" fillId="0" borderId="0" xfId="0" applyNumberFormat="1" applyFill="1"/>
    <xf numFmtId="49" fontId="6" fillId="0" borderId="0" xfId="0" applyNumberFormat="1" applyFont="1"/>
    <xf numFmtId="49" fontId="0" fillId="0" borderId="0" xfId="0" applyNumberFormat="1" applyAlignment="1">
      <alignment horizontal="center"/>
    </xf>
    <xf numFmtId="4" fontId="0" fillId="0" borderId="1" xfId="0" applyNumberFormat="1" applyBorder="1"/>
    <xf numFmtId="4" fontId="1" fillId="0" borderId="2" xfId="0" applyNumberFormat="1" applyFont="1" applyBorder="1"/>
    <xf numFmtId="4" fontId="1" fillId="0" borderId="1" xfId="0" applyNumberFormat="1" applyFont="1" applyBorder="1"/>
    <xf numFmtId="0" fontId="1" fillId="0" borderId="1" xfId="0" applyFont="1" applyBorder="1"/>
    <xf numFmtId="4" fontId="0" fillId="0" borderId="1" xfId="0" applyNumberFormat="1" applyFont="1" applyBorder="1"/>
    <xf numFmtId="4" fontId="0" fillId="0" borderId="2" xfId="0" applyNumberFormat="1" applyBorder="1"/>
    <xf numFmtId="49" fontId="1" fillId="0" borderId="1" xfId="0" applyNumberFormat="1" applyFont="1" applyBorder="1"/>
    <xf numFmtId="0" fontId="4" fillId="0" borderId="2" xfId="0" applyFont="1" applyBorder="1"/>
    <xf numFmtId="4" fontId="6" fillId="0" borderId="2" xfId="0" applyNumberFormat="1" applyFont="1" applyBorder="1"/>
    <xf numFmtId="4" fontId="3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/>
    <xf numFmtId="4" fontId="6" fillId="0" borderId="1" xfId="0" applyNumberFormat="1" applyFont="1" applyBorder="1"/>
    <xf numFmtId="4" fontId="3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0" fillId="0" borderId="1" xfId="0" applyNumberFormat="1" applyFill="1" applyBorder="1"/>
    <xf numFmtId="0" fontId="6" fillId="0" borderId="2" xfId="0" applyFont="1" applyBorder="1"/>
    <xf numFmtId="4" fontId="1" fillId="0" borderId="0" xfId="0" applyNumberFormat="1" applyFont="1" applyBorder="1"/>
    <xf numFmtId="4" fontId="0" fillId="0" borderId="0" xfId="0" applyNumberFormat="1" applyBorder="1"/>
    <xf numFmtId="0" fontId="1" fillId="0" borderId="2" xfId="0" applyFont="1" applyBorder="1"/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1" fillId="0" borderId="0" xfId="0" applyFont="1" applyAlignment="1">
      <alignment horizontal="left" indent="2"/>
    </xf>
    <xf numFmtId="49" fontId="0" fillId="0" borderId="0" xfId="0" applyNumberFormat="1" applyAlignment="1">
      <alignment horizontal="left" indent="1"/>
    </xf>
    <xf numFmtId="49" fontId="0" fillId="0" borderId="0" xfId="0" applyNumberFormat="1" applyAlignment="1">
      <alignment horizontal="left" indent="2"/>
    </xf>
    <xf numFmtId="49" fontId="0" fillId="0" borderId="0" xfId="0" applyNumberFormat="1" applyAlignment="1">
      <alignment horizontal="left" indent="3"/>
    </xf>
    <xf numFmtId="49" fontId="0" fillId="0" borderId="0" xfId="0" applyNumberFormat="1" applyAlignment="1">
      <alignment horizontal="left" indent="4"/>
    </xf>
    <xf numFmtId="49" fontId="0" fillId="0" borderId="0" xfId="0" applyNumberFormat="1" applyAlignment="1">
      <alignment horizontal="left" indent="5"/>
    </xf>
    <xf numFmtId="49" fontId="0" fillId="0" borderId="0" xfId="0" applyNumberFormat="1" applyAlignment="1">
      <alignment horizontal="left" indent="6"/>
    </xf>
    <xf numFmtId="49" fontId="1" fillId="0" borderId="0" xfId="0" applyNumberFormat="1" applyFont="1" applyAlignment="1">
      <alignment horizontal="left" indent="1"/>
    </xf>
    <xf numFmtId="49" fontId="1" fillId="0" borderId="0" xfId="0" applyNumberFormat="1" applyFont="1" applyAlignment="1">
      <alignment horizontal="left" indent="2"/>
    </xf>
    <xf numFmtId="0" fontId="0" fillId="0" borderId="0" xfId="0" applyAlignment="1">
      <alignment horizontal="left" indent="2"/>
    </xf>
    <xf numFmtId="49" fontId="1" fillId="0" borderId="0" xfId="0" applyNumberFormat="1" applyFont="1" applyFill="1" applyAlignment="1">
      <alignment horizontal="left" indent="3"/>
    </xf>
    <xf numFmtId="49" fontId="1" fillId="0" borderId="0" xfId="0" applyNumberFormat="1" applyFont="1" applyAlignment="1">
      <alignment horizontal="left" indent="3"/>
    </xf>
    <xf numFmtId="49" fontId="3" fillId="0" borderId="0" xfId="0" applyNumberFormat="1" applyFont="1" applyAlignment="1">
      <alignment horizontal="left" indent="3"/>
    </xf>
    <xf numFmtId="49" fontId="1" fillId="0" borderId="0" xfId="0" applyNumberFormat="1" applyFont="1" applyAlignment="1">
      <alignment horizontal="left" indent="4"/>
    </xf>
    <xf numFmtId="49" fontId="0" fillId="0" borderId="0" xfId="0" applyNumberFormat="1" applyFont="1" applyAlignment="1">
      <alignment horizontal="left" indent="4"/>
    </xf>
    <xf numFmtId="0" fontId="3" fillId="0" borderId="0" xfId="0" applyFont="1" applyBorder="1" applyAlignment="1">
      <alignment horizontal="left" vertical="center" wrapText="1" indent="4"/>
    </xf>
    <xf numFmtId="49" fontId="3" fillId="0" borderId="0" xfId="0" applyNumberFormat="1" applyFont="1" applyFill="1" applyBorder="1" applyAlignment="1">
      <alignment horizontal="left" vertical="center" wrapText="1" indent="2"/>
    </xf>
    <xf numFmtId="49" fontId="3" fillId="0" borderId="0" xfId="0" applyNumberFormat="1" applyFont="1" applyFill="1" applyBorder="1" applyAlignment="1">
      <alignment horizontal="left" vertical="center" wrapText="1" indent="10"/>
    </xf>
    <xf numFmtId="0" fontId="3" fillId="0" borderId="0" xfId="0" applyFont="1" applyFill="1" applyBorder="1" applyAlignment="1">
      <alignment horizontal="left" vertical="center" wrapText="1" indent="5"/>
    </xf>
    <xf numFmtId="0" fontId="6" fillId="0" borderId="0" xfId="0" applyFont="1" applyAlignment="1">
      <alignment horizontal="left" indent="1"/>
    </xf>
    <xf numFmtId="49" fontId="6" fillId="0" borderId="0" xfId="0" applyNumberFormat="1" applyFont="1" applyAlignment="1">
      <alignment horizontal="left" indent="1"/>
    </xf>
    <xf numFmtId="49" fontId="0" fillId="0" borderId="0" xfId="0" applyNumberFormat="1" applyAlignment="1">
      <alignment horizontal="left" wrapText="1" indent="3"/>
    </xf>
    <xf numFmtId="0" fontId="1" fillId="0" borderId="2" xfId="0" applyFont="1" applyBorder="1" applyAlignment="1">
      <alignment horizontal="left" indent="2"/>
    </xf>
    <xf numFmtId="49" fontId="9" fillId="2" borderId="0" xfId="0" applyNumberFormat="1" applyFont="1" applyFill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49" fontId="0" fillId="2" borderId="0" xfId="0" applyNumberFormat="1" applyFill="1"/>
    <xf numFmtId="14" fontId="2" fillId="2" borderId="0" xfId="0" applyNumberFormat="1" applyFont="1" applyFill="1" applyBorder="1" applyAlignment="1">
      <alignment horizontal="center"/>
    </xf>
    <xf numFmtId="4" fontId="0" fillId="2" borderId="0" xfId="0" applyNumberFormat="1" applyFill="1"/>
    <xf numFmtId="0" fontId="7" fillId="3" borderId="0" xfId="0" applyFont="1" applyFill="1" applyAlignment="1">
      <alignment horizontal="center"/>
    </xf>
    <xf numFmtId="0" fontId="6" fillId="3" borderId="0" xfId="0" applyFont="1" applyFill="1"/>
    <xf numFmtId="4" fontId="0" fillId="3" borderId="0" xfId="0" applyNumberFormat="1" applyFill="1"/>
    <xf numFmtId="4" fontId="3" fillId="3" borderId="0" xfId="0" applyNumberFormat="1" applyFont="1" applyFill="1" applyBorder="1" applyAlignment="1">
      <alignment vertical="center" wrapText="1"/>
    </xf>
    <xf numFmtId="4" fontId="8" fillId="3" borderId="0" xfId="0" applyNumberFormat="1" applyFont="1" applyFill="1"/>
    <xf numFmtId="49" fontId="10" fillId="0" borderId="0" xfId="0" applyNumberFormat="1" applyFont="1"/>
    <xf numFmtId="4" fontId="0" fillId="2" borderId="0" xfId="0" applyNumberFormat="1" applyFill="1" applyAlignment="1">
      <alignment vertical="center"/>
    </xf>
    <xf numFmtId="0" fontId="11" fillId="2" borderId="0" xfId="0" applyFont="1" applyFill="1" applyAlignment="1">
      <alignment vertical="center"/>
    </xf>
    <xf numFmtId="4" fontId="12" fillId="2" borderId="0" xfId="0" applyNumberFormat="1" applyFont="1" applyFill="1" applyAlignment="1">
      <alignment vertical="center"/>
    </xf>
    <xf numFmtId="49" fontId="11" fillId="2" borderId="0" xfId="0" applyNumberFormat="1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49" fontId="11" fillId="0" borderId="0" xfId="0" applyNumberFormat="1" applyFont="1" applyFill="1" applyAlignment="1">
      <alignment vertical="center"/>
    </xf>
    <xf numFmtId="4" fontId="0" fillId="0" borderId="0" xfId="0" applyNumberFormat="1" applyFill="1" applyAlignment="1">
      <alignment vertical="center"/>
    </xf>
    <xf numFmtId="49" fontId="1" fillId="2" borderId="0" xfId="0" applyNumberFormat="1" applyFont="1" applyFill="1"/>
    <xf numFmtId="49" fontId="2" fillId="2" borderId="0" xfId="0" applyNumberFormat="1" applyFont="1" applyFill="1"/>
    <xf numFmtId="49" fontId="1" fillId="2" borderId="1" xfId="0" applyNumberFormat="1" applyFont="1" applyFill="1" applyBorder="1"/>
    <xf numFmtId="4" fontId="1" fillId="2" borderId="1" xfId="0" applyNumberFormat="1" applyFont="1" applyFill="1" applyBorder="1"/>
    <xf numFmtId="4" fontId="0" fillId="2" borderId="1" xfId="0" applyNumberFormat="1" applyFill="1" applyBorder="1"/>
    <xf numFmtId="49" fontId="13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horizontal="left" indent="4"/>
    </xf>
    <xf numFmtId="49" fontId="0" fillId="0" borderId="0" xfId="0" applyNumberFormat="1" applyFill="1" applyAlignment="1">
      <alignment horizontal="left" indent="2"/>
    </xf>
    <xf numFmtId="49" fontId="0" fillId="0" borderId="0" xfId="0" applyNumberFormat="1" applyFill="1" applyAlignment="1">
      <alignment horizontal="left" indent="3"/>
    </xf>
    <xf numFmtId="49" fontId="0" fillId="0" borderId="0" xfId="0" applyNumberFormat="1" applyFill="1" applyAlignment="1">
      <alignment horizontal="left" indent="4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.euro-go.eu/templates/gect-vstopna/images/gect-logo.png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2057400</xdr:colOff>
      <xdr:row>5</xdr:row>
      <xdr:rowOff>7620</xdr:rowOff>
    </xdr:to>
    <xdr:pic>
      <xdr:nvPicPr>
        <xdr:cNvPr id="3" name="Immagine 2" descr="http://www.euro-go.eu/templates/gect-vstopna/images/gect-logo.png">
          <a:extLst>
            <a:ext uri="{FF2B5EF4-FFF2-40B4-BE49-F238E27FC236}">
              <a16:creationId xmlns:a16="http://schemas.microsoft.com/office/drawing/2014/main" id="{AF5BEE9C-D589-42AB-BEA7-93983D94B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057400" cy="739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9E063-A74F-462C-869B-35A6315619BC}">
  <sheetPr>
    <pageSetUpPr fitToPage="1"/>
  </sheetPr>
  <dimension ref="A2:H181"/>
  <sheetViews>
    <sheetView tabSelected="1" zoomScaleNormal="100" workbookViewId="0">
      <selection activeCell="E167" sqref="E167"/>
    </sheetView>
  </sheetViews>
  <sheetFormatPr defaultRowHeight="15" x14ac:dyDescent="0.25"/>
  <cols>
    <col min="1" max="2" width="60.5703125" style="4" customWidth="1"/>
    <col min="3" max="3" width="18.5703125" customWidth="1"/>
    <col min="4" max="4" width="18" style="1" customWidth="1"/>
    <col min="7" max="8" width="10.140625" bestFit="1" customWidth="1"/>
  </cols>
  <sheetData>
    <row r="2" spans="1:4" x14ac:dyDescent="0.25">
      <c r="A2"/>
      <c r="B2"/>
    </row>
    <row r="7" spans="1:4" ht="52.5" x14ac:dyDescent="0.4">
      <c r="A7" s="89" t="s">
        <v>193</v>
      </c>
      <c r="B7" s="89" t="s">
        <v>233</v>
      </c>
      <c r="C7" s="42"/>
      <c r="D7" s="42"/>
    </row>
    <row r="8" spans="1:4" ht="15.75" x14ac:dyDescent="0.25">
      <c r="A8" s="41"/>
      <c r="B8" s="41"/>
      <c r="C8" s="41"/>
      <c r="D8" s="41"/>
    </row>
    <row r="9" spans="1:4" ht="31.5" x14ac:dyDescent="0.35">
      <c r="A9" s="66" t="s">
        <v>46</v>
      </c>
      <c r="B9" s="66" t="s">
        <v>194</v>
      </c>
      <c r="C9" s="67" t="s">
        <v>96</v>
      </c>
      <c r="D9" s="67" t="s">
        <v>96</v>
      </c>
    </row>
    <row r="10" spans="1:4" x14ac:dyDescent="0.25">
      <c r="A10" s="68"/>
      <c r="B10" s="68"/>
      <c r="C10" s="69">
        <v>43100</v>
      </c>
      <c r="D10" s="69">
        <v>42735</v>
      </c>
    </row>
    <row r="12" spans="1:4" ht="27.75" customHeight="1" x14ac:dyDescent="0.25">
      <c r="A12" s="80" t="s">
        <v>47</v>
      </c>
      <c r="B12" s="80" t="s">
        <v>228</v>
      </c>
      <c r="C12" s="77"/>
      <c r="D12" s="77"/>
    </row>
    <row r="13" spans="1:4" ht="27.75" customHeight="1" x14ac:dyDescent="0.25">
      <c r="A13" s="82"/>
      <c r="B13" s="82"/>
      <c r="C13" s="83"/>
      <c r="D13" s="83"/>
    </row>
    <row r="14" spans="1:4" x14ac:dyDescent="0.25">
      <c r="A14" s="84" t="s">
        <v>0</v>
      </c>
      <c r="B14" s="84" t="s">
        <v>97</v>
      </c>
      <c r="C14" s="70"/>
      <c r="D14" s="70"/>
    </row>
    <row r="15" spans="1:4" x14ac:dyDescent="0.25">
      <c r="A15" s="4" t="s">
        <v>9</v>
      </c>
      <c r="B15" s="44" t="s">
        <v>98</v>
      </c>
      <c r="C15" s="1"/>
    </row>
    <row r="16" spans="1:4" x14ac:dyDescent="0.25">
      <c r="A16" s="4" t="s">
        <v>99</v>
      </c>
      <c r="B16" s="45" t="s">
        <v>100</v>
      </c>
      <c r="C16" s="3">
        <v>5466.95</v>
      </c>
      <c r="D16" s="1">
        <v>0</v>
      </c>
    </row>
    <row r="17" spans="1:7" x14ac:dyDescent="0.25">
      <c r="A17" s="4" t="s">
        <v>10</v>
      </c>
      <c r="B17" s="49" t="s">
        <v>101</v>
      </c>
      <c r="C17" s="20">
        <v>-1822.13</v>
      </c>
      <c r="D17" s="20">
        <v>0</v>
      </c>
    </row>
    <row r="18" spans="1:7" x14ac:dyDescent="0.25">
      <c r="C18" s="1">
        <f>C16+C17</f>
        <v>3644.8199999999997</v>
      </c>
      <c r="D18" s="1">
        <v>0</v>
      </c>
    </row>
    <row r="19" spans="1:7" x14ac:dyDescent="0.25">
      <c r="C19" s="1"/>
    </row>
    <row r="20" spans="1:7" x14ac:dyDescent="0.25">
      <c r="A20" s="4" t="s">
        <v>12</v>
      </c>
      <c r="B20" s="91" t="s">
        <v>102</v>
      </c>
      <c r="C20" s="3">
        <v>279120.67</v>
      </c>
      <c r="D20" s="1">
        <v>0</v>
      </c>
    </row>
    <row r="21" spans="1:7" x14ac:dyDescent="0.25">
      <c r="A21" s="4" t="s">
        <v>197</v>
      </c>
      <c r="B21" s="92" t="s">
        <v>205</v>
      </c>
      <c r="C21" s="1">
        <v>186375.56</v>
      </c>
    </row>
    <row r="22" spans="1:7" x14ac:dyDescent="0.25">
      <c r="A22" s="4" t="s">
        <v>212</v>
      </c>
      <c r="B22" s="92" t="s">
        <v>220</v>
      </c>
      <c r="C22" s="1">
        <v>66201.649999999994</v>
      </c>
    </row>
    <row r="23" spans="1:7" x14ac:dyDescent="0.25">
      <c r="A23" s="4" t="s">
        <v>94</v>
      </c>
      <c r="B23" s="92" t="s">
        <v>103</v>
      </c>
      <c r="C23" s="1">
        <v>26543.46</v>
      </c>
      <c r="G23" s="1"/>
    </row>
    <row r="24" spans="1:7" x14ac:dyDescent="0.25">
      <c r="A24" s="4" t="s">
        <v>13</v>
      </c>
      <c r="B24" s="93" t="s">
        <v>104</v>
      </c>
      <c r="C24" s="3">
        <v>-152910.23000000001</v>
      </c>
      <c r="D24" s="1">
        <v>0</v>
      </c>
    </row>
    <row r="25" spans="1:7" x14ac:dyDescent="0.25">
      <c r="A25" s="4" t="s">
        <v>198</v>
      </c>
      <c r="B25" s="46" t="s">
        <v>206</v>
      </c>
      <c r="C25" s="1">
        <v>81504.429999999993</v>
      </c>
    </row>
    <row r="26" spans="1:7" x14ac:dyDescent="0.25">
      <c r="A26" s="4" t="s">
        <v>213</v>
      </c>
      <c r="B26" s="46" t="s">
        <v>221</v>
      </c>
      <c r="C26" s="1">
        <v>44922.67</v>
      </c>
    </row>
    <row r="27" spans="1:7" x14ac:dyDescent="0.25">
      <c r="A27" s="4" t="s">
        <v>95</v>
      </c>
      <c r="B27" s="46" t="s">
        <v>105</v>
      </c>
      <c r="C27" s="20">
        <v>26483.13</v>
      </c>
      <c r="D27" s="20"/>
      <c r="G27" s="1"/>
    </row>
    <row r="28" spans="1:7" x14ac:dyDescent="0.25">
      <c r="C28" s="39">
        <f>C20+C24</f>
        <v>126210.43999999997</v>
      </c>
      <c r="D28" s="39">
        <v>0</v>
      </c>
      <c r="G28" s="1"/>
    </row>
    <row r="29" spans="1:7" x14ac:dyDescent="0.25">
      <c r="C29" s="20"/>
      <c r="D29" s="20"/>
      <c r="G29" s="1"/>
    </row>
    <row r="30" spans="1:7" x14ac:dyDescent="0.25">
      <c r="A30" s="5" t="s">
        <v>107</v>
      </c>
      <c r="B30" s="51" t="s">
        <v>106</v>
      </c>
      <c r="C30" s="21">
        <f>C16+C17+C20+C24</f>
        <v>129855.25999999998</v>
      </c>
      <c r="D30" s="22">
        <v>0</v>
      </c>
    </row>
    <row r="31" spans="1:7" x14ac:dyDescent="0.25">
      <c r="C31" s="1"/>
    </row>
    <row r="32" spans="1:7" x14ac:dyDescent="0.25">
      <c r="A32" s="4" t="s">
        <v>48</v>
      </c>
      <c r="B32" s="44" t="s">
        <v>108</v>
      </c>
      <c r="C32" s="1"/>
      <c r="D32" s="1">
        <v>0</v>
      </c>
    </row>
    <row r="33" spans="1:4" x14ac:dyDescent="0.25">
      <c r="A33" t="s">
        <v>49</v>
      </c>
      <c r="B33" s="52" t="s">
        <v>109</v>
      </c>
      <c r="C33" s="1">
        <v>1259.6500000000001</v>
      </c>
      <c r="D33" s="1">
        <v>0</v>
      </c>
    </row>
    <row r="34" spans="1:4" x14ac:dyDescent="0.25">
      <c r="A34" s="4" t="s">
        <v>10</v>
      </c>
      <c r="B34" s="49" t="s">
        <v>101</v>
      </c>
      <c r="C34" s="1">
        <v>-125.97</v>
      </c>
      <c r="D34" s="1">
        <v>0</v>
      </c>
    </row>
    <row r="35" spans="1:4" x14ac:dyDescent="0.25">
      <c r="A35" t="s">
        <v>195</v>
      </c>
      <c r="B35" s="91" t="s">
        <v>196</v>
      </c>
      <c r="C35" s="1">
        <v>2944.1</v>
      </c>
      <c r="D35" s="1">
        <v>0</v>
      </c>
    </row>
    <row r="36" spans="1:4" x14ac:dyDescent="0.25">
      <c r="A36" s="4" t="s">
        <v>10</v>
      </c>
      <c r="B36" s="49" t="s">
        <v>101</v>
      </c>
      <c r="C36" s="20">
        <v>-294.41000000000003</v>
      </c>
      <c r="D36" s="20">
        <v>0</v>
      </c>
    </row>
    <row r="37" spans="1:4" x14ac:dyDescent="0.25">
      <c r="A37" s="5" t="s">
        <v>111</v>
      </c>
      <c r="B37" s="50" t="s">
        <v>110</v>
      </c>
      <c r="C37" s="22">
        <f>SUM(C33:C36)</f>
        <v>3783.37</v>
      </c>
      <c r="D37" s="22">
        <v>0</v>
      </c>
    </row>
    <row r="38" spans="1:4" x14ac:dyDescent="0.25">
      <c r="A38" s="23" t="s">
        <v>18</v>
      </c>
      <c r="B38" s="26" t="s">
        <v>112</v>
      </c>
      <c r="C38" s="22">
        <f>C30+C37</f>
        <v>133638.62999999998</v>
      </c>
      <c r="D38" s="24">
        <v>0</v>
      </c>
    </row>
    <row r="39" spans="1:4" x14ac:dyDescent="0.25">
      <c r="C39" s="1"/>
    </row>
    <row r="40" spans="1:4" x14ac:dyDescent="0.25">
      <c r="C40" s="1"/>
    </row>
    <row r="41" spans="1:4" x14ac:dyDescent="0.25">
      <c r="A41" s="85" t="s">
        <v>1</v>
      </c>
      <c r="B41" s="85" t="s">
        <v>113</v>
      </c>
      <c r="C41" s="70"/>
      <c r="D41" s="70"/>
    </row>
    <row r="42" spans="1:4" x14ac:dyDescent="0.25">
      <c r="A42" s="5" t="s">
        <v>14</v>
      </c>
      <c r="B42" s="51" t="s">
        <v>114</v>
      </c>
      <c r="C42" s="1"/>
    </row>
    <row r="43" spans="1:4" x14ac:dyDescent="0.25">
      <c r="A43" s="5" t="s">
        <v>15</v>
      </c>
      <c r="B43" s="53" t="s">
        <v>115</v>
      </c>
      <c r="C43" s="1"/>
    </row>
    <row r="44" spans="1:4" x14ac:dyDescent="0.25">
      <c r="A44" s="4" t="s">
        <v>16</v>
      </c>
      <c r="B44" s="49" t="s">
        <v>116</v>
      </c>
      <c r="C44" s="3"/>
    </row>
    <row r="45" spans="1:4" x14ac:dyDescent="0.25">
      <c r="A45" s="6" t="s">
        <v>199</v>
      </c>
      <c r="B45" s="90" t="s">
        <v>207</v>
      </c>
      <c r="C45" s="7">
        <v>6770.42</v>
      </c>
    </row>
    <row r="46" spans="1:4" x14ac:dyDescent="0.25">
      <c r="A46" s="6" t="s">
        <v>214</v>
      </c>
      <c r="B46" s="90" t="s">
        <v>222</v>
      </c>
      <c r="C46" s="7">
        <v>4895.7</v>
      </c>
    </row>
    <row r="47" spans="1:4" x14ac:dyDescent="0.25">
      <c r="A47" s="6" t="s">
        <v>117</v>
      </c>
      <c r="B47" s="90" t="s">
        <v>118</v>
      </c>
      <c r="C47" s="7">
        <v>2877.19</v>
      </c>
    </row>
    <row r="48" spans="1:4" x14ac:dyDescent="0.25">
      <c r="A48" s="6" t="s">
        <v>200</v>
      </c>
      <c r="B48" s="90" t="s">
        <v>208</v>
      </c>
      <c r="C48" s="7">
        <v>81504.429999999993</v>
      </c>
    </row>
    <row r="49" spans="1:8" x14ac:dyDescent="0.25">
      <c r="A49" s="6" t="s">
        <v>215</v>
      </c>
      <c r="B49" s="90" t="s">
        <v>223</v>
      </c>
      <c r="C49" s="7">
        <v>44922.67</v>
      </c>
    </row>
    <row r="50" spans="1:8" x14ac:dyDescent="0.25">
      <c r="A50" s="6" t="s">
        <v>50</v>
      </c>
      <c r="B50" s="90" t="s">
        <v>119</v>
      </c>
      <c r="C50" s="7">
        <v>26483.13</v>
      </c>
    </row>
    <row r="51" spans="1:8" x14ac:dyDescent="0.25">
      <c r="A51" s="8" t="s">
        <v>51</v>
      </c>
      <c r="B51" s="90" t="s">
        <v>120</v>
      </c>
      <c r="C51" s="20">
        <v>508.64</v>
      </c>
      <c r="D51" s="20"/>
    </row>
    <row r="52" spans="1:8" x14ac:dyDescent="0.25">
      <c r="A52" s="5" t="s">
        <v>11</v>
      </c>
      <c r="B52" s="56" t="s">
        <v>110</v>
      </c>
      <c r="C52" s="22">
        <f>SUM(C45:C51)</f>
        <v>167962.18</v>
      </c>
      <c r="D52" s="22">
        <v>98.13</v>
      </c>
    </row>
    <row r="53" spans="1:8" x14ac:dyDescent="0.25">
      <c r="A53" s="8"/>
      <c r="B53" s="55"/>
      <c r="C53" s="1"/>
    </row>
    <row r="54" spans="1:8" x14ac:dyDescent="0.25">
      <c r="A54" s="5" t="s">
        <v>17</v>
      </c>
      <c r="B54" s="51" t="s">
        <v>121</v>
      </c>
      <c r="C54" s="1"/>
    </row>
    <row r="55" spans="1:8" x14ac:dyDescent="0.25">
      <c r="A55" t="s">
        <v>52</v>
      </c>
      <c r="B55" s="57" t="s">
        <v>122</v>
      </c>
      <c r="C55" s="1">
        <v>433948.9</v>
      </c>
    </row>
    <row r="56" spans="1:8" x14ac:dyDescent="0.25">
      <c r="A56" t="s">
        <v>53</v>
      </c>
      <c r="B56" s="57" t="s">
        <v>123</v>
      </c>
      <c r="C56" s="20">
        <v>213.84</v>
      </c>
      <c r="D56" s="20"/>
    </row>
    <row r="57" spans="1:8" x14ac:dyDescent="0.25">
      <c r="A57" s="2" t="s">
        <v>54</v>
      </c>
      <c r="B57" s="56" t="s">
        <v>124</v>
      </c>
      <c r="C57" s="21">
        <f>SUM(C55:C56)</f>
        <v>434162.74000000005</v>
      </c>
      <c r="D57" s="25">
        <v>51980.92</v>
      </c>
    </row>
    <row r="58" spans="1:8" x14ac:dyDescent="0.25">
      <c r="A58" s="26" t="s">
        <v>19</v>
      </c>
      <c r="B58" s="26" t="s">
        <v>125</v>
      </c>
      <c r="C58" s="22">
        <f>C52+C57</f>
        <v>602124.92000000004</v>
      </c>
      <c r="D58" s="22">
        <f>D52+D57</f>
        <v>52079.049999999996</v>
      </c>
    </row>
    <row r="59" spans="1:8" x14ac:dyDescent="0.25">
      <c r="C59" s="1"/>
    </row>
    <row r="60" spans="1:8" x14ac:dyDescent="0.25">
      <c r="A60" s="84" t="s">
        <v>3</v>
      </c>
      <c r="B60" s="84" t="s">
        <v>126</v>
      </c>
      <c r="C60" s="70">
        <v>3996.57</v>
      </c>
      <c r="D60" s="70">
        <v>0</v>
      </c>
    </row>
    <row r="61" spans="1:8" x14ac:dyDescent="0.25">
      <c r="A61" s="23" t="s">
        <v>20</v>
      </c>
      <c r="B61" s="23" t="s">
        <v>127</v>
      </c>
      <c r="C61" s="22">
        <f>C60</f>
        <v>3996.57</v>
      </c>
      <c r="D61" s="20">
        <v>0</v>
      </c>
    </row>
    <row r="62" spans="1:8" ht="15.75" x14ac:dyDescent="0.25">
      <c r="A62" s="27" t="s">
        <v>21</v>
      </c>
      <c r="B62" s="27" t="s">
        <v>128</v>
      </c>
      <c r="C62" s="28">
        <f>C38+C58+C61</f>
        <v>739760.12</v>
      </c>
      <c r="D62" s="28">
        <f>D38+D58+D61</f>
        <v>52079.049999999996</v>
      </c>
      <c r="H62" s="1"/>
    </row>
    <row r="63" spans="1:8" x14ac:dyDescent="0.25">
      <c r="C63" s="1"/>
    </row>
    <row r="64" spans="1:8" ht="27" customHeight="1" x14ac:dyDescent="0.25">
      <c r="A64" s="78" t="s">
        <v>22</v>
      </c>
      <c r="B64" s="78" t="s">
        <v>229</v>
      </c>
      <c r="C64" s="79"/>
      <c r="D64" s="70"/>
    </row>
    <row r="65" spans="1:7" x14ac:dyDescent="0.25">
      <c r="A65"/>
      <c r="B65"/>
      <c r="C65" s="1"/>
    </row>
    <row r="66" spans="1:7" x14ac:dyDescent="0.25">
      <c r="A66" s="84" t="s">
        <v>4</v>
      </c>
      <c r="B66" s="84" t="s">
        <v>129</v>
      </c>
      <c r="C66" s="70"/>
      <c r="D66" s="70"/>
    </row>
    <row r="67" spans="1:7" x14ac:dyDescent="0.25">
      <c r="A67" s="4" t="s">
        <v>55</v>
      </c>
      <c r="B67" s="46" t="s">
        <v>130</v>
      </c>
      <c r="C67" s="1">
        <v>40000</v>
      </c>
      <c r="D67" s="1">
        <v>40000</v>
      </c>
    </row>
    <row r="68" spans="1:7" x14ac:dyDescent="0.25">
      <c r="A68" s="4" t="s">
        <v>56</v>
      </c>
      <c r="B68" s="46" t="s">
        <v>131</v>
      </c>
      <c r="C68" s="1">
        <v>0</v>
      </c>
      <c r="D68" s="1">
        <v>0</v>
      </c>
    </row>
    <row r="69" spans="1:7" x14ac:dyDescent="0.25">
      <c r="A69" s="4" t="s">
        <v>77</v>
      </c>
      <c r="B69" s="46" t="s">
        <v>230</v>
      </c>
      <c r="C69" s="1">
        <v>9497.0499999999993</v>
      </c>
      <c r="D69" s="1">
        <v>-2361.61</v>
      </c>
    </row>
    <row r="70" spans="1:7" x14ac:dyDescent="0.25">
      <c r="A70" s="4" t="s">
        <v>78</v>
      </c>
      <c r="B70" s="46" t="s">
        <v>231</v>
      </c>
      <c r="C70" s="24">
        <v>66860.28</v>
      </c>
      <c r="D70" s="20">
        <v>11858.66</v>
      </c>
    </row>
    <row r="71" spans="1:7" x14ac:dyDescent="0.25">
      <c r="A71" s="26" t="s">
        <v>23</v>
      </c>
      <c r="B71" s="26" t="s">
        <v>132</v>
      </c>
      <c r="C71" s="22">
        <f>SUM(C67:C70)</f>
        <v>116357.33</v>
      </c>
      <c r="D71" s="20">
        <v>49497.05</v>
      </c>
      <c r="G71" s="3"/>
    </row>
    <row r="72" spans="1:7" x14ac:dyDescent="0.25">
      <c r="C72" s="1"/>
    </row>
    <row r="73" spans="1:7" x14ac:dyDescent="0.25">
      <c r="A73" s="86" t="s">
        <v>5</v>
      </c>
      <c r="B73" s="86" t="s">
        <v>133</v>
      </c>
      <c r="C73" s="87">
        <v>4036.21</v>
      </c>
      <c r="D73" s="88">
        <v>0</v>
      </c>
    </row>
    <row r="74" spans="1:7" x14ac:dyDescent="0.25">
      <c r="C74" s="1"/>
    </row>
    <row r="75" spans="1:7" x14ac:dyDescent="0.25">
      <c r="A75" s="84" t="s">
        <v>6</v>
      </c>
      <c r="B75" s="84" t="s">
        <v>134</v>
      </c>
      <c r="C75" s="70"/>
      <c r="D75" s="70"/>
    </row>
    <row r="76" spans="1:7" x14ac:dyDescent="0.25">
      <c r="A76" s="2" t="s">
        <v>58</v>
      </c>
      <c r="B76" s="43" t="s">
        <v>135</v>
      </c>
      <c r="C76" s="1"/>
      <c r="D76" s="1">
        <v>0</v>
      </c>
    </row>
    <row r="77" spans="1:7" x14ac:dyDescent="0.25">
      <c r="A77" s="19" t="s">
        <v>24</v>
      </c>
      <c r="B77" s="19" t="s">
        <v>136</v>
      </c>
      <c r="C77" s="1"/>
      <c r="D77" s="1">
        <v>0</v>
      </c>
    </row>
    <row r="78" spans="1:7" x14ac:dyDescent="0.25">
      <c r="A78" s="6" t="s">
        <v>201</v>
      </c>
      <c r="B78" s="58" t="s">
        <v>209</v>
      </c>
      <c r="C78" s="9">
        <f>83624.44+166375.56</f>
        <v>250000</v>
      </c>
      <c r="D78" s="1">
        <v>0</v>
      </c>
    </row>
    <row r="79" spans="1:7" x14ac:dyDescent="0.25">
      <c r="A79" s="6" t="s">
        <v>216</v>
      </c>
      <c r="B79" s="58" t="s">
        <v>224</v>
      </c>
      <c r="C79" s="9">
        <f>203798.34+46201.66</f>
        <v>250000</v>
      </c>
      <c r="D79" s="1">
        <v>0</v>
      </c>
    </row>
    <row r="80" spans="1:7" x14ac:dyDescent="0.25">
      <c r="A80" s="19" t="s">
        <v>2</v>
      </c>
      <c r="B80" s="19" t="s">
        <v>116</v>
      </c>
      <c r="C80" s="1"/>
      <c r="D80" s="1">
        <v>0</v>
      </c>
    </row>
    <row r="81" spans="1:4" x14ac:dyDescent="0.25">
      <c r="A81" s="6" t="s">
        <v>137</v>
      </c>
      <c r="B81" s="58" t="s">
        <v>138</v>
      </c>
      <c r="C81" s="29">
        <v>60000</v>
      </c>
      <c r="D81" s="20">
        <v>0</v>
      </c>
    </row>
    <row r="82" spans="1:4" x14ac:dyDescent="0.25">
      <c r="A82" s="5" t="s">
        <v>57</v>
      </c>
      <c r="B82" s="54" t="s">
        <v>139</v>
      </c>
      <c r="C82" s="22">
        <f>SUM(C78:C81)</f>
        <v>560000</v>
      </c>
      <c r="D82" s="20">
        <v>0</v>
      </c>
    </row>
    <row r="83" spans="1:4" x14ac:dyDescent="0.25">
      <c r="C83" s="1"/>
    </row>
    <row r="84" spans="1:4" x14ac:dyDescent="0.25">
      <c r="A84" s="2" t="s">
        <v>59</v>
      </c>
      <c r="B84" s="43" t="s">
        <v>140</v>
      </c>
      <c r="C84" s="1"/>
    </row>
    <row r="85" spans="1:4" x14ac:dyDescent="0.25">
      <c r="A85" s="19" t="s">
        <v>2</v>
      </c>
      <c r="B85" s="19" t="s">
        <v>116</v>
      </c>
      <c r="C85" s="20">
        <f>3546.67+4421.26+40962.11</f>
        <v>48930.04</v>
      </c>
      <c r="D85" s="20">
        <v>2582</v>
      </c>
    </row>
    <row r="86" spans="1:4" x14ac:dyDescent="0.25">
      <c r="A86" s="5" t="s">
        <v>25</v>
      </c>
      <c r="B86" s="54" t="s">
        <v>141</v>
      </c>
      <c r="C86" s="22">
        <f>C85</f>
        <v>48930.04</v>
      </c>
      <c r="D86" s="20"/>
    </row>
    <row r="87" spans="1:4" x14ac:dyDescent="0.25">
      <c r="C87" s="1"/>
    </row>
    <row r="88" spans="1:4" x14ac:dyDescent="0.25">
      <c r="A88" s="2" t="s">
        <v>60</v>
      </c>
      <c r="B88" s="43" t="s">
        <v>142</v>
      </c>
      <c r="C88" s="1"/>
    </row>
    <row r="89" spans="1:4" x14ac:dyDescent="0.25">
      <c r="A89" s="19" t="s">
        <v>26</v>
      </c>
      <c r="B89" s="19" t="s">
        <v>116</v>
      </c>
      <c r="C89" s="20">
        <f>263.75+9693.62</f>
        <v>9957.3700000000008</v>
      </c>
      <c r="D89" s="20">
        <v>0</v>
      </c>
    </row>
    <row r="90" spans="1:4" x14ac:dyDescent="0.25">
      <c r="A90" s="5" t="s">
        <v>27</v>
      </c>
      <c r="B90" s="54" t="s">
        <v>143</v>
      </c>
      <c r="C90" s="22">
        <f>C89</f>
        <v>9957.3700000000008</v>
      </c>
      <c r="D90" s="20">
        <v>0</v>
      </c>
    </row>
    <row r="91" spans="1:4" x14ac:dyDescent="0.25">
      <c r="A91" s="5"/>
      <c r="B91" s="5"/>
      <c r="C91" s="3"/>
    </row>
    <row r="92" spans="1:4" x14ac:dyDescent="0.25">
      <c r="A92" s="2" t="s">
        <v>61</v>
      </c>
      <c r="B92" s="43" t="s">
        <v>144</v>
      </c>
      <c r="C92" s="3"/>
    </row>
    <row r="93" spans="1:4" x14ac:dyDescent="0.25">
      <c r="A93" s="19" t="s">
        <v>26</v>
      </c>
      <c r="B93" s="19" t="s">
        <v>116</v>
      </c>
      <c r="C93" s="24">
        <v>459.17</v>
      </c>
      <c r="D93" s="20">
        <v>0</v>
      </c>
    </row>
    <row r="94" spans="1:4" x14ac:dyDescent="0.25">
      <c r="A94" s="5" t="s">
        <v>28</v>
      </c>
      <c r="B94" s="54" t="s">
        <v>145</v>
      </c>
      <c r="C94" s="22">
        <f>C93</f>
        <v>459.17</v>
      </c>
      <c r="D94" s="20">
        <v>0</v>
      </c>
    </row>
    <row r="95" spans="1:4" x14ac:dyDescent="0.25">
      <c r="A95" s="5"/>
      <c r="B95" s="5"/>
      <c r="C95" s="3"/>
    </row>
    <row r="96" spans="1:4" x14ac:dyDescent="0.25">
      <c r="A96" s="2" t="s">
        <v>62</v>
      </c>
      <c r="B96" s="43" t="s">
        <v>146</v>
      </c>
      <c r="C96" s="3"/>
    </row>
    <row r="97" spans="1:4" x14ac:dyDescent="0.25">
      <c r="A97" s="19" t="s">
        <v>26</v>
      </c>
      <c r="B97" s="19" t="s">
        <v>116</v>
      </c>
      <c r="C97" s="24">
        <v>20</v>
      </c>
      <c r="D97" s="20">
        <v>0</v>
      </c>
    </row>
    <row r="98" spans="1:4" x14ac:dyDescent="0.25">
      <c r="A98" s="5" t="s">
        <v>29</v>
      </c>
      <c r="B98" s="54" t="s">
        <v>147</v>
      </c>
      <c r="C98" s="21">
        <f>C97</f>
        <v>20</v>
      </c>
      <c r="D98" s="25">
        <v>0</v>
      </c>
    </row>
    <row r="99" spans="1:4" x14ac:dyDescent="0.25">
      <c r="A99" s="5"/>
      <c r="B99" s="5"/>
      <c r="C99" s="3"/>
    </row>
    <row r="100" spans="1:4" x14ac:dyDescent="0.25">
      <c r="A100" s="23" t="s">
        <v>30</v>
      </c>
      <c r="B100" s="23" t="s">
        <v>148</v>
      </c>
      <c r="C100" s="22">
        <f>C98+C94+C90+C86+C82</f>
        <v>619366.57999999996</v>
      </c>
      <c r="D100" s="22">
        <v>2582</v>
      </c>
    </row>
    <row r="101" spans="1:4" x14ac:dyDescent="0.25">
      <c r="A101" s="2"/>
      <c r="B101" s="2"/>
      <c r="C101" s="3"/>
    </row>
    <row r="102" spans="1:4" ht="15.75" x14ac:dyDescent="0.25">
      <c r="A102" s="30" t="s">
        <v>31</v>
      </c>
      <c r="B102" s="30" t="s">
        <v>149</v>
      </c>
      <c r="C102" s="31">
        <f>C100+C73+C71</f>
        <v>739760.11999999988</v>
      </c>
      <c r="D102" s="31">
        <f>D100+D73+D71</f>
        <v>52079.05</v>
      </c>
    </row>
    <row r="103" spans="1:4" x14ac:dyDescent="0.25">
      <c r="A103" s="2"/>
      <c r="B103" s="2"/>
      <c r="C103" s="3"/>
    </row>
    <row r="104" spans="1:4" x14ac:dyDescent="0.25">
      <c r="A104" s="2"/>
      <c r="B104" s="2"/>
      <c r="C104" s="3"/>
    </row>
    <row r="105" spans="1:4" ht="34.5" customHeight="1" x14ac:dyDescent="0.3">
      <c r="A105" s="81" t="s">
        <v>32</v>
      </c>
      <c r="B105" s="81" t="s">
        <v>150</v>
      </c>
      <c r="C105" s="71"/>
      <c r="D105" s="71"/>
    </row>
    <row r="106" spans="1:4" x14ac:dyDescent="0.25">
      <c r="A106"/>
      <c r="B106"/>
      <c r="C106" s="1"/>
    </row>
    <row r="107" spans="1:4" ht="15.75" x14ac:dyDescent="0.25">
      <c r="A107" s="72" t="s">
        <v>33</v>
      </c>
      <c r="B107" s="72" t="s">
        <v>151</v>
      </c>
      <c r="C107" s="73"/>
      <c r="D107" s="73"/>
    </row>
    <row r="108" spans="1:4" x14ac:dyDescent="0.25">
      <c r="A108" s="2" t="s">
        <v>34</v>
      </c>
      <c r="B108" s="2" t="s">
        <v>152</v>
      </c>
      <c r="C108" s="22">
        <f>C109+C113+C117</f>
        <v>96543.31</v>
      </c>
      <c r="D108" s="20">
        <f>D109</f>
        <v>40000</v>
      </c>
    </row>
    <row r="109" spans="1:4" x14ac:dyDescent="0.25">
      <c r="A109" s="4" t="s">
        <v>63</v>
      </c>
      <c r="B109" s="45" t="s">
        <v>153</v>
      </c>
      <c r="C109" s="15">
        <f>20000+16720+3280</f>
        <v>40000</v>
      </c>
      <c r="D109" s="1">
        <v>40000</v>
      </c>
    </row>
    <row r="110" spans="1:4" x14ac:dyDescent="0.25">
      <c r="A110" s="12" t="s">
        <v>35</v>
      </c>
      <c r="B110" s="60" t="s">
        <v>154</v>
      </c>
      <c r="C110" s="7">
        <v>20000</v>
      </c>
      <c r="D110" s="1">
        <v>0</v>
      </c>
    </row>
    <row r="111" spans="1:4" x14ac:dyDescent="0.25">
      <c r="A111" s="12" t="s">
        <v>79</v>
      </c>
      <c r="B111" s="60" t="s">
        <v>155</v>
      </c>
      <c r="C111" s="7">
        <v>16720</v>
      </c>
      <c r="D111" s="1">
        <v>0</v>
      </c>
    </row>
    <row r="112" spans="1:4" x14ac:dyDescent="0.25">
      <c r="A112" s="12" t="s">
        <v>80</v>
      </c>
      <c r="B112" s="60" t="s">
        <v>156</v>
      </c>
      <c r="C112" s="7">
        <v>3280</v>
      </c>
      <c r="D112" s="1">
        <v>0</v>
      </c>
    </row>
    <row r="113" spans="1:4" x14ac:dyDescent="0.25">
      <c r="A113" s="12" t="s">
        <v>64</v>
      </c>
      <c r="B113" s="59" t="s">
        <v>157</v>
      </c>
      <c r="C113" s="13">
        <f>6770.42+4895.7+2877.19</f>
        <v>14543.31</v>
      </c>
      <c r="D113" s="1">
        <v>0</v>
      </c>
    </row>
    <row r="114" spans="1:4" x14ac:dyDescent="0.25">
      <c r="A114" s="12" t="s">
        <v>202</v>
      </c>
      <c r="B114" s="60" t="s">
        <v>210</v>
      </c>
      <c r="C114" s="7">
        <v>6770.42</v>
      </c>
      <c r="D114" s="1">
        <v>0</v>
      </c>
    </row>
    <row r="115" spans="1:4" x14ac:dyDescent="0.25">
      <c r="A115" s="12" t="s">
        <v>217</v>
      </c>
      <c r="B115" s="60" t="s">
        <v>225</v>
      </c>
      <c r="C115" s="7">
        <v>4895.7</v>
      </c>
      <c r="D115" s="1">
        <v>0</v>
      </c>
    </row>
    <row r="116" spans="1:4" x14ac:dyDescent="0.25">
      <c r="A116" s="12" t="s">
        <v>81</v>
      </c>
      <c r="B116" s="60" t="s">
        <v>158</v>
      </c>
      <c r="C116" s="7">
        <v>2877.19</v>
      </c>
      <c r="D116" s="1">
        <v>0</v>
      </c>
    </row>
    <row r="117" spans="1:4" x14ac:dyDescent="0.25">
      <c r="A117" s="12" t="s">
        <v>65</v>
      </c>
      <c r="B117" s="59" t="s">
        <v>159</v>
      </c>
      <c r="C117" s="13">
        <f>20000+20000+2000</f>
        <v>42000</v>
      </c>
      <c r="D117" s="1">
        <v>0</v>
      </c>
    </row>
    <row r="118" spans="1:4" x14ac:dyDescent="0.25">
      <c r="A118" s="12" t="s">
        <v>203</v>
      </c>
      <c r="B118" s="60" t="s">
        <v>211</v>
      </c>
      <c r="C118" s="7">
        <v>20000</v>
      </c>
      <c r="D118" s="1">
        <v>0</v>
      </c>
    </row>
    <row r="119" spans="1:4" x14ac:dyDescent="0.25">
      <c r="A119" s="12" t="s">
        <v>218</v>
      </c>
      <c r="B119" s="60" t="s">
        <v>226</v>
      </c>
      <c r="C119" s="11">
        <v>20000</v>
      </c>
      <c r="D119" s="1">
        <v>0</v>
      </c>
    </row>
    <row r="120" spans="1:4" x14ac:dyDescent="0.25">
      <c r="A120" s="12" t="s">
        <v>82</v>
      </c>
      <c r="B120" s="60" t="s">
        <v>160</v>
      </c>
      <c r="C120" s="32">
        <v>2000</v>
      </c>
      <c r="D120" s="20">
        <v>0</v>
      </c>
    </row>
    <row r="121" spans="1:4" x14ac:dyDescent="0.25">
      <c r="A121" s="12"/>
      <c r="B121" s="12"/>
      <c r="C121" s="7"/>
    </row>
    <row r="122" spans="1:4" x14ac:dyDescent="0.25">
      <c r="A122" s="14" t="s">
        <v>36</v>
      </c>
      <c r="B122" s="14" t="s">
        <v>232</v>
      </c>
      <c r="C122" s="33">
        <f>24376.08+33379.27+19181.32</f>
        <v>76936.67</v>
      </c>
      <c r="D122" s="20">
        <v>0</v>
      </c>
    </row>
    <row r="123" spans="1:4" x14ac:dyDescent="0.25">
      <c r="A123" s="10" t="s">
        <v>204</v>
      </c>
      <c r="B123" s="61" t="s">
        <v>161</v>
      </c>
      <c r="C123" s="7">
        <v>33379.269999999997</v>
      </c>
      <c r="D123" s="1">
        <v>0</v>
      </c>
    </row>
    <row r="124" spans="1:4" x14ac:dyDescent="0.25">
      <c r="A124" s="10" t="s">
        <v>219</v>
      </c>
      <c r="B124" s="61" t="s">
        <v>227</v>
      </c>
      <c r="C124" s="11">
        <v>24376.080000000002</v>
      </c>
      <c r="D124" s="1">
        <v>0</v>
      </c>
    </row>
    <row r="125" spans="1:4" x14ac:dyDescent="0.25">
      <c r="A125" s="10" t="s">
        <v>83</v>
      </c>
      <c r="B125" s="61" t="s">
        <v>162</v>
      </c>
      <c r="C125" s="34">
        <v>19181.32</v>
      </c>
      <c r="D125" s="20">
        <v>0</v>
      </c>
    </row>
    <row r="126" spans="1:4" x14ac:dyDescent="0.25">
      <c r="A126" s="10"/>
      <c r="B126" s="10"/>
      <c r="C126" s="11"/>
    </row>
    <row r="127" spans="1:4" ht="15.75" x14ac:dyDescent="0.25">
      <c r="A127" s="30" t="s">
        <v>37</v>
      </c>
      <c r="B127" s="30" t="s">
        <v>163</v>
      </c>
      <c r="C127" s="35">
        <f>C108+C122</f>
        <v>173479.97999999998</v>
      </c>
      <c r="D127" s="35">
        <f>D108+D122</f>
        <v>40000</v>
      </c>
    </row>
    <row r="128" spans="1:4" x14ac:dyDescent="0.25">
      <c r="A128" s="10"/>
      <c r="B128" s="10"/>
      <c r="C128" s="11"/>
    </row>
    <row r="129" spans="1:4" ht="15.75" x14ac:dyDescent="0.25">
      <c r="A129" s="72" t="s">
        <v>38</v>
      </c>
      <c r="B129" s="72" t="s">
        <v>164</v>
      </c>
      <c r="C129" s="74"/>
      <c r="D129" s="73"/>
    </row>
    <row r="130" spans="1:4" ht="15.75" x14ac:dyDescent="0.25">
      <c r="A130" s="16" t="s">
        <v>66</v>
      </c>
      <c r="B130" s="62" t="s">
        <v>165</v>
      </c>
      <c r="C130" s="35">
        <f>SUM(C131:C135)</f>
        <v>16229.19</v>
      </c>
      <c r="D130" s="22">
        <f>SUM(D131:D135)</f>
        <v>5410.49</v>
      </c>
    </row>
    <row r="131" spans="1:4" x14ac:dyDescent="0.25">
      <c r="A131" s="4" t="s">
        <v>84</v>
      </c>
      <c r="B131" s="47" t="s">
        <v>166</v>
      </c>
      <c r="C131" s="17">
        <f>688.81+9.89+347.7+1116.45+175.71+400+1493.28+0.01</f>
        <v>4231.8500000000004</v>
      </c>
      <c r="D131" s="1">
        <v>2539.9899999999998</v>
      </c>
    </row>
    <row r="132" spans="1:4" x14ac:dyDescent="0.25">
      <c r="A132" s="4" t="s">
        <v>85</v>
      </c>
      <c r="B132" s="47" t="s">
        <v>167</v>
      </c>
      <c r="C132" s="17">
        <v>300</v>
      </c>
      <c r="D132" s="1">
        <v>0</v>
      </c>
    </row>
    <row r="133" spans="1:4" x14ac:dyDescent="0.25">
      <c r="A133" s="4" t="s">
        <v>86</v>
      </c>
      <c r="B133" s="47" t="s">
        <v>168</v>
      </c>
      <c r="C133" s="17">
        <f>2928+1800+4836</f>
        <v>9564</v>
      </c>
      <c r="D133" s="1">
        <v>2850</v>
      </c>
    </row>
    <row r="134" spans="1:4" x14ac:dyDescent="0.25">
      <c r="A134" s="4" t="s">
        <v>87</v>
      </c>
      <c r="B134" s="47" t="s">
        <v>169</v>
      </c>
      <c r="C134" s="17">
        <v>507.52</v>
      </c>
      <c r="D134" s="1">
        <v>0</v>
      </c>
    </row>
    <row r="135" spans="1:4" x14ac:dyDescent="0.25">
      <c r="A135" s="4" t="s">
        <v>88</v>
      </c>
      <c r="B135" s="47" t="s">
        <v>170</v>
      </c>
      <c r="C135" s="36">
        <v>1625.82</v>
      </c>
      <c r="D135" s="20">
        <v>20.5</v>
      </c>
    </row>
    <row r="136" spans="1:4" x14ac:dyDescent="0.25">
      <c r="C136" s="1"/>
    </row>
    <row r="137" spans="1:4" ht="15.75" x14ac:dyDescent="0.25">
      <c r="A137" s="18" t="s">
        <v>67</v>
      </c>
      <c r="B137" s="63" t="s">
        <v>171</v>
      </c>
      <c r="C137" s="31">
        <v>3598.49</v>
      </c>
      <c r="D137" s="22">
        <v>1464</v>
      </c>
    </row>
    <row r="138" spans="1:4" x14ac:dyDescent="0.25">
      <c r="C138" s="1"/>
    </row>
    <row r="139" spans="1:4" ht="15.75" x14ac:dyDescent="0.25">
      <c r="A139" s="18" t="s">
        <v>68</v>
      </c>
      <c r="B139" s="63" t="s">
        <v>172</v>
      </c>
      <c r="C139" s="31">
        <f>SUM(C140:C143)</f>
        <v>77321.27</v>
      </c>
      <c r="D139" s="22">
        <f>SUM(D140:D143)</f>
        <v>19214.2</v>
      </c>
    </row>
    <row r="140" spans="1:4" x14ac:dyDescent="0.25">
      <c r="A140" s="4" t="s">
        <v>89</v>
      </c>
      <c r="B140" s="46" t="s">
        <v>173</v>
      </c>
      <c r="C140" s="1">
        <v>54488.42</v>
      </c>
      <c r="D140" s="1">
        <v>15814.68</v>
      </c>
    </row>
    <row r="141" spans="1:4" x14ac:dyDescent="0.25">
      <c r="A141" s="4" t="s">
        <v>90</v>
      </c>
      <c r="B141" s="46" t="s">
        <v>174</v>
      </c>
      <c r="C141" s="1">
        <f>876.56+530.54+12968.28</f>
        <v>14375.380000000001</v>
      </c>
      <c r="D141" s="1">
        <v>3399.52</v>
      </c>
    </row>
    <row r="142" spans="1:4" x14ac:dyDescent="0.25">
      <c r="A142" s="4" t="s">
        <v>91</v>
      </c>
      <c r="B142" s="46" t="s">
        <v>175</v>
      </c>
      <c r="C142" s="1">
        <v>4036.21</v>
      </c>
      <c r="D142" s="1">
        <v>0</v>
      </c>
    </row>
    <row r="143" spans="1:4" x14ac:dyDescent="0.25">
      <c r="A143" s="4" t="s">
        <v>92</v>
      </c>
      <c r="B143" s="46" t="s">
        <v>176</v>
      </c>
      <c r="C143" s="20">
        <v>4421.26</v>
      </c>
      <c r="D143" s="20">
        <v>0</v>
      </c>
    </row>
    <row r="144" spans="1:4" x14ac:dyDescent="0.25">
      <c r="B144" s="44"/>
      <c r="C144" s="1"/>
    </row>
    <row r="145" spans="1:4" ht="15.75" x14ac:dyDescent="0.25">
      <c r="A145" s="18" t="s">
        <v>69</v>
      </c>
      <c r="B145" s="63" t="s">
        <v>177</v>
      </c>
      <c r="C145" s="22">
        <f>SUM(C146:C147)</f>
        <v>2242.5100000000002</v>
      </c>
      <c r="D145" s="20">
        <v>0</v>
      </c>
    </row>
    <row r="146" spans="1:4" x14ac:dyDescent="0.25">
      <c r="A146" s="4" t="s">
        <v>70</v>
      </c>
      <c r="B146" s="64" t="s">
        <v>178</v>
      </c>
      <c r="C146" s="1">
        <v>1822.13</v>
      </c>
      <c r="D146" s="1">
        <v>0</v>
      </c>
    </row>
    <row r="147" spans="1:4" x14ac:dyDescent="0.25">
      <c r="A147" s="4" t="s">
        <v>71</v>
      </c>
      <c r="B147" s="46" t="s">
        <v>179</v>
      </c>
      <c r="C147" s="20">
        <v>420.38</v>
      </c>
      <c r="D147" s="20">
        <v>0</v>
      </c>
    </row>
    <row r="148" spans="1:4" x14ac:dyDescent="0.25">
      <c r="B148" s="44"/>
      <c r="C148" s="1"/>
    </row>
    <row r="149" spans="1:4" ht="15.75" x14ac:dyDescent="0.25">
      <c r="A149" s="18" t="s">
        <v>7</v>
      </c>
      <c r="B149" s="63" t="s">
        <v>180</v>
      </c>
      <c r="C149" s="22">
        <f>74.8+2248.69+6.6+267.17</f>
        <v>2597.2600000000002</v>
      </c>
      <c r="D149" s="20">
        <v>436.66</v>
      </c>
    </row>
    <row r="150" spans="1:4" x14ac:dyDescent="0.25">
      <c r="C150" s="1"/>
    </row>
    <row r="151" spans="1:4" ht="15.75" x14ac:dyDescent="0.25">
      <c r="A151" s="30" t="s">
        <v>39</v>
      </c>
      <c r="B151" s="30" t="s">
        <v>181</v>
      </c>
      <c r="C151" s="31">
        <f>C130+C137+C139+C149+C145</f>
        <v>101988.72</v>
      </c>
      <c r="D151" s="31">
        <f>D130+D137+D139+D149+D145</f>
        <v>26525.350000000002</v>
      </c>
    </row>
    <row r="152" spans="1:4" ht="15.75" x14ac:dyDescent="0.25">
      <c r="A152" s="37" t="s">
        <v>40</v>
      </c>
      <c r="B152" s="37" t="s">
        <v>235</v>
      </c>
      <c r="C152" s="21">
        <f>C127-C151</f>
        <v>71491.25999999998</v>
      </c>
      <c r="D152" s="21">
        <f>D127-D151</f>
        <v>13474.649999999998</v>
      </c>
    </row>
    <row r="153" spans="1:4" ht="15.75" x14ac:dyDescent="0.25">
      <c r="A153" s="16"/>
      <c r="B153" s="16"/>
      <c r="C153" s="1"/>
    </row>
    <row r="154" spans="1:4" ht="15.75" x14ac:dyDescent="0.25">
      <c r="A154" s="72" t="s">
        <v>41</v>
      </c>
      <c r="B154" s="72" t="s">
        <v>182</v>
      </c>
      <c r="C154" s="75"/>
      <c r="D154" s="75"/>
    </row>
    <row r="155" spans="1:4" x14ac:dyDescent="0.25">
      <c r="A155" s="4" t="s">
        <v>72</v>
      </c>
      <c r="B155" s="45" t="s">
        <v>183</v>
      </c>
      <c r="C155" s="1"/>
    </row>
    <row r="156" spans="1:4" x14ac:dyDescent="0.25">
      <c r="A156" s="4" t="s">
        <v>73</v>
      </c>
      <c r="B156" s="48" t="s">
        <v>184</v>
      </c>
      <c r="C156" s="20">
        <v>0.56999999999999995</v>
      </c>
      <c r="D156" s="20">
        <v>21.54</v>
      </c>
    </row>
    <row r="157" spans="1:4" x14ac:dyDescent="0.25">
      <c r="A157" s="2" t="s">
        <v>42</v>
      </c>
      <c r="B157" s="2" t="s">
        <v>185</v>
      </c>
      <c r="C157" s="21">
        <f>C156</f>
        <v>0.56999999999999995</v>
      </c>
      <c r="D157" s="25">
        <f>D156</f>
        <v>21.54</v>
      </c>
    </row>
    <row r="158" spans="1:4" x14ac:dyDescent="0.25">
      <c r="A158" s="2"/>
      <c r="B158" s="2"/>
      <c r="C158" s="1"/>
    </row>
    <row r="159" spans="1:4" x14ac:dyDescent="0.25">
      <c r="A159" s="4" t="s">
        <v>74</v>
      </c>
      <c r="B159" s="45" t="s">
        <v>186</v>
      </c>
      <c r="C159" s="1"/>
    </row>
    <row r="160" spans="1:4" x14ac:dyDescent="0.25">
      <c r="A160" s="4" t="s">
        <v>75</v>
      </c>
      <c r="B160" s="49" t="s">
        <v>187</v>
      </c>
      <c r="C160" s="20">
        <v>0.04</v>
      </c>
      <c r="D160" s="20">
        <v>0</v>
      </c>
    </row>
    <row r="161" spans="1:5" x14ac:dyDescent="0.25">
      <c r="A161" s="2" t="s">
        <v>43</v>
      </c>
      <c r="B161" s="2" t="s">
        <v>188</v>
      </c>
      <c r="C161" s="21">
        <f>C160</f>
        <v>0.04</v>
      </c>
      <c r="D161" s="25">
        <v>0</v>
      </c>
    </row>
    <row r="162" spans="1:5" x14ac:dyDescent="0.25">
      <c r="A162" s="2"/>
      <c r="B162" s="2"/>
      <c r="C162" s="38"/>
      <c r="D162" s="39"/>
    </row>
    <row r="163" spans="1:5" ht="15.75" x14ac:dyDescent="0.25">
      <c r="A163" s="30" t="s">
        <v>44</v>
      </c>
      <c r="B163" s="30" t="s">
        <v>192</v>
      </c>
      <c r="C163" s="22">
        <f>C157-C161</f>
        <v>0.52999999999999992</v>
      </c>
      <c r="D163" s="22">
        <f>D157-D161</f>
        <v>21.54</v>
      </c>
    </row>
    <row r="164" spans="1:5" ht="15.75" x14ac:dyDescent="0.25">
      <c r="A164" s="16"/>
      <c r="B164" s="16"/>
      <c r="C164" s="3"/>
    </row>
    <row r="165" spans="1:5" ht="15.75" x14ac:dyDescent="0.25">
      <c r="A165" s="30" t="s">
        <v>45</v>
      </c>
      <c r="B165" s="30" t="s">
        <v>189</v>
      </c>
      <c r="C165" s="22">
        <f>C152+C163</f>
        <v>71491.789999999979</v>
      </c>
      <c r="D165" s="22">
        <f>D152+D163</f>
        <v>13496.189999999999</v>
      </c>
    </row>
    <row r="166" spans="1:5" x14ac:dyDescent="0.25">
      <c r="A166" s="40" t="s">
        <v>76</v>
      </c>
      <c r="B166" s="65" t="s">
        <v>234</v>
      </c>
      <c r="C166" s="21">
        <f>4631.51</f>
        <v>4631.51</v>
      </c>
      <c r="D166" s="25">
        <v>1637.53</v>
      </c>
    </row>
    <row r="167" spans="1:5" x14ac:dyDescent="0.25">
      <c r="A167" s="40" t="s">
        <v>93</v>
      </c>
      <c r="B167" s="65" t="s">
        <v>190</v>
      </c>
      <c r="C167" s="21">
        <f>C165-C166</f>
        <v>66860.279999999984</v>
      </c>
      <c r="D167" s="21">
        <f>D165-D166</f>
        <v>11858.659999999998</v>
      </c>
      <c r="E167" s="1"/>
    </row>
    <row r="168" spans="1:5" x14ac:dyDescent="0.25">
      <c r="A168" s="2"/>
      <c r="B168" s="2"/>
      <c r="C168" s="3"/>
    </row>
    <row r="169" spans="1:5" x14ac:dyDescent="0.25">
      <c r="C169" s="1"/>
    </row>
    <row r="170" spans="1:5" x14ac:dyDescent="0.25">
      <c r="A170" s="76" t="s">
        <v>8</v>
      </c>
      <c r="B170" s="76" t="s">
        <v>191</v>
      </c>
      <c r="C170" s="1"/>
    </row>
    <row r="171" spans="1:5" x14ac:dyDescent="0.25">
      <c r="C171" s="1"/>
    </row>
    <row r="172" spans="1:5" x14ac:dyDescent="0.25">
      <c r="C172" s="1"/>
    </row>
    <row r="173" spans="1:5" x14ac:dyDescent="0.25">
      <c r="C173" s="1"/>
    </row>
    <row r="174" spans="1:5" x14ac:dyDescent="0.25">
      <c r="C174" s="1"/>
    </row>
    <row r="175" spans="1:5" x14ac:dyDescent="0.25">
      <c r="C175" s="1"/>
    </row>
    <row r="176" spans="1:5" x14ac:dyDescent="0.25"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8" scale="85" fitToHeight="2" orientation="portrait" r:id="rId1"/>
  <rowBreaks count="1" manualBreakCount="1">
    <brk id="103" max="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04ED0-9E3B-4931-9330-18AD76F228D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E32413B0467F4782AAE82AE8CC2D63" ma:contentTypeVersion="6" ma:contentTypeDescription="Create a new document." ma:contentTypeScope="" ma:versionID="faee61d96af1aa4be9abe59e7fd47e73">
  <xsd:schema xmlns:xsd="http://www.w3.org/2001/XMLSchema" xmlns:xs="http://www.w3.org/2001/XMLSchema" xmlns:p="http://schemas.microsoft.com/office/2006/metadata/properties" xmlns:ns2="2d84c46d-d80f-45f9-9667-6867016065f9" xmlns:ns3="93be59e3-129f-4f51-bcce-a0522aded1aa" targetNamespace="http://schemas.microsoft.com/office/2006/metadata/properties" ma:root="true" ma:fieldsID="36345257066f156198a5dec6cdf7c053" ns2:_="" ns3:_="">
    <xsd:import namespace="2d84c46d-d80f-45f9-9667-6867016065f9"/>
    <xsd:import namespace="93be59e3-129f-4f51-bcce-a0522aded1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84c46d-d80f-45f9-9667-6867016065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be59e3-129f-4f51-bcce-a0522aded1a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A757B2-6569-4B4F-9992-E3E0B71F6F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84c46d-d80f-45f9-9667-6867016065f9"/>
    <ds:schemaRef ds:uri="93be59e3-129f-4f51-bcce-a0522aded1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369E74-E99E-4601-801A-695A6FD2178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93be59e3-129f-4f51-bcce-a0522aded1aa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2d84c46d-d80f-45f9-9667-6867016065f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A68C09B-06CB-4083-99D1-D1BAD4E3C8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5</vt:i4>
      </vt:variant>
    </vt:vector>
  </HeadingPairs>
  <TitlesOfParts>
    <vt:vector size="7" baseType="lpstr">
      <vt:lpstr>bilancio</vt:lpstr>
      <vt:lpstr>Foglio3</vt:lpstr>
      <vt:lpstr>bilancio!_Hlk511459087</vt:lpstr>
      <vt:lpstr>bilancio!_Hlk511459118</vt:lpstr>
      <vt:lpstr>bilancio!_Hlk511459220</vt:lpstr>
      <vt:lpstr>bilancio!_Hlk511460334</vt:lpstr>
      <vt:lpstr>bilancio!Area_stampa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Graba</dc:creator>
  <cp:lastModifiedBy>Laura Graba</cp:lastModifiedBy>
  <cp:lastPrinted>2018-04-16T15:31:09Z</cp:lastPrinted>
  <dcterms:created xsi:type="dcterms:W3CDTF">2018-04-14T07:10:19Z</dcterms:created>
  <dcterms:modified xsi:type="dcterms:W3CDTF">2019-04-19T10:45:49Z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0x01010007E32413B0467F4782AAE82AE8CC2D63</vt:lpwstr>
  </property>
</Properties>
</file>